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 refMode="R1C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<sst xmlns="http://schemas.openxmlformats.org/spreadsheetml/2006/main" count="475" uniqueCount="211">
  <si>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</si>
  <si>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</si>
  <si>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</si>
  <si>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</si>
  <si>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</si>
  <si>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</si>
  <si>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</si>
  <si>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</si>
  <si>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</si>
  <si>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</si>
  <si>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</si>
  <si>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</si>
  <si>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</si>
  <si>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</si>
  <si>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</si>
  <si>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</si>
  <si>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</si>
  <si>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</si>
  <si>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</si>
  <si>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</si>
  <si>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</si>
  <si>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</si>
  <si>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</si>
  <si>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</si>
  <si>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</si>
  <si>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</si>
  <si>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</si>
  <si>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</si>
  <si>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</si>
  <si>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</si>
  <si>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</si>
  <si>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</si>
  <si>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</si>
  <si>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</si>
  <si>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</si>
  <si>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</si>
  <si>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</si>
  <si>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</si>
  <si>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</si>
  <si>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</si>
  <si>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</si>
  <si>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</si>
  <si>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</si>
  <si>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</si>
  <si>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</si>
  <si>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</si>
  <si>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</si>
  <si>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</si>
  <si>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</si>
  <si>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</si>
  <si>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</si>
  <si>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</si>
  <si>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</si>
  <si>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</si>
  <si>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</si>
  <si>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</si>
  <si>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</si>
  <si>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</si>
  <si>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</si>
  <si>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</si>
  <si>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</si>
  <si>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</si>
  <si>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</si>
  <si>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</si>
  <si>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</si>
  <si>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</si>
  <si>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</si>
  <si>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</si>
  <si>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</si>
  <si>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</si>
  <si>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</si>
  <si>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</si>
  <si>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</si>
  <si>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</si>
  <si>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</si>
  <si>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</si>
  <si>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</si>
  <si>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</si>
  <si>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</si>
  <si>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</si>
  <si>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</si>
  <si>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</si>
  <si>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</si>
  <si>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</si>
  <si>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</si>
  <si>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</si>
  <si>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</si>
  <si>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</si>
  <si>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</si>
  <si>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</si>
  <si>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</si>
  <si>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</si>
  <si>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</si>
  <si>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</si>
  <si>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</si>
  <si>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</si>
  <si>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</si>
  <si>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</si>
  <si>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</si>
  <si>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</si>
  <si>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</si>
  <si>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</si>
  <si>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</si>
  <si>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</si>
  <si>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</si>
  <si>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</si>
  <si>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</si>
  <si>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</si>
  <si>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</si>
  <si>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</si>
  <si>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</si>
  <si>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</si>
  <si>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</si>
  <si>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</si>
  <si>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</si>
  <si>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</si>
  <si>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</si>
  <si>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</si>
  <si>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</si>
  <si>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</si>
  <si>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</si>
  <si>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</si>
  <si>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</si>
  <si>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</si>
  <si>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</si>
  <si>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</si>
  <si>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</si>
  <si>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</si>
  <si>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</si>
  <si>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</si>
  <si>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</si>
  <si>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</si>
  <si>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</si>
  <si>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</si>
  <si>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</si>
  <si>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</si>
  <si>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</si>
  <si>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</si>
  <si>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</si>
  <si>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</si>
  <si>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</si>
  <si>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</si>
  <si>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</si>
  <si>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</si>
  <si>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</si>
  <si>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</si>
  <si>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</si>
  <si>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</si>
  <si>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</si>
  <si>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</si>
  <si>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</si>
  <si>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</si>
  <si>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</si>
  <si>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</si>
  <si>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</si>
  <si>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</si>
  <si>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</si>
  <si>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</si>
  <si>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</si>
  <si>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</si>
  <si>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</si>
  <si>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</si>
  <si>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</si>
  <si>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</si>
  <si>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</si>
  <si>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</si>
  <si>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</si>
  <si>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</si>
  <si>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</si>
  <si>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</si>
  <si>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</si>
  <si>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</si>
  <si>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</si>
  <si>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</si>
  <si>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</si>
  <si>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</si>
  <si>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</si>
  <si>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</si>
  <si>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</si>
  <si>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</si>
  <si>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</si>
  <si>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</si>
  <si>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</si>
  <si>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</si>
  <si>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</si>
  <si>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</si>
  <si>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</si>
  <si>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</si>
  <si>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</si>
  <si>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</si>
  <si>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</si>
  <si>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</si>
  <si>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</si>
  <si>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</si>
  <si>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</si>
  <si>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</si>
  <si>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</si>
  <si>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</si>
  <si>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</si>
  <si>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</si>
  <si>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</si>
  <si>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</si>
  <si>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</si>
  <si>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</si>
  <si>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</si>
  <si>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</si>
  <si>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</si>
  <si>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 г. по многоквартирному жилому дому №3 по ул.Лесная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</si>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</sst>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4" fillId="0" borderId="21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14.98</v>
      </c>
      <c r="C2">
        <v>384.1</v>
      </c>
      <c r="D2" s="39">
        <f>B2*C2</f>
        <v>5753.818</v>
      </c>
    </row>
    <row r="3" spans="1:4" ht="12.75">
      <c r="A3" t="s">
        <v>131</v>
      </c>
      <c r="B3">
        <v>14.98</v>
      </c>
      <c r="C3">
        <v>384.1</v>
      </c>
      <c r="D3" s="39">
        <f aca="true" t="shared" si="0" ref="D3:D13">B3*C3</f>
        <v>5753.818</v>
      </c>
    </row>
    <row r="4" spans="1:4" ht="12.75">
      <c r="A4" t="s">
        <v>132</v>
      </c>
      <c r="B4">
        <v>14.98</v>
      </c>
      <c r="C4">
        <v>384.1</v>
      </c>
      <c r="D4" s="39">
        <f t="shared" si="0"/>
        <v>5753.818</v>
      </c>
    </row>
    <row r="5" spans="1:4" ht="12.75">
      <c r="A5" t="s">
        <v>133</v>
      </c>
      <c r="B5">
        <v>14.98</v>
      </c>
      <c r="C5">
        <v>384.1</v>
      </c>
      <c r="D5" s="39">
        <f t="shared" si="0"/>
        <v>5753.818</v>
      </c>
    </row>
    <row r="6" spans="1:4" ht="12.75">
      <c r="A6" t="s">
        <v>134</v>
      </c>
      <c r="B6">
        <v>14.98</v>
      </c>
      <c r="C6">
        <v>384.1</v>
      </c>
      <c r="D6" s="39">
        <f t="shared" si="0"/>
        <v>5753.818</v>
      </c>
    </row>
    <row r="7" spans="1:4" ht="12.75">
      <c r="A7" t="s">
        <v>135</v>
      </c>
      <c r="B7">
        <v>14.98</v>
      </c>
      <c r="C7">
        <v>384.1</v>
      </c>
      <c r="D7" s="39">
        <f t="shared" si="0"/>
        <v>5753.818</v>
      </c>
    </row>
    <row r="8" spans="1:4" ht="12.75">
      <c r="A8" t="s">
        <v>136</v>
      </c>
      <c r="B8">
        <v>14.98</v>
      </c>
      <c r="C8">
        <v>384.1</v>
      </c>
      <c r="D8" s="39">
        <f t="shared" si="0"/>
        <v>5753.818</v>
      </c>
    </row>
    <row r="9" spans="1:4" ht="12.75">
      <c r="A9" t="s">
        <v>137</v>
      </c>
      <c r="B9">
        <v>14.98</v>
      </c>
      <c r="C9">
        <v>384.1</v>
      </c>
      <c r="D9" s="39">
        <f t="shared" si="0"/>
        <v>5753.818</v>
      </c>
    </row>
    <row r="10" spans="1:4" ht="12.75">
      <c r="A10" t="s">
        <v>138</v>
      </c>
      <c r="B10">
        <v>14.98</v>
      </c>
      <c r="C10">
        <v>384.1</v>
      </c>
      <c r="D10" s="39">
        <f t="shared" si="0"/>
        <v>5753.818</v>
      </c>
    </row>
    <row r="11" spans="1:4" ht="12.75">
      <c r="A11" t="s">
        <v>139</v>
      </c>
      <c r="B11">
        <v>14.98</v>
      </c>
      <c r="C11">
        <v>384.1</v>
      </c>
      <c r="D11" s="39">
        <f t="shared" si="0"/>
        <v>5753.818</v>
      </c>
    </row>
    <row r="12" spans="1:4" ht="12.75">
      <c r="A12" t="s">
        <v>140</v>
      </c>
      <c r="B12">
        <v>14.98</v>
      </c>
      <c r="C12">
        <v>384.1</v>
      </c>
      <c r="D12" s="39">
        <f t="shared" si="0"/>
        <v>5753.818</v>
      </c>
    </row>
    <row r="13" spans="1:4" ht="12.75">
      <c r="A13" t="s">
        <v>141</v>
      </c>
      <c r="B13">
        <v>14.98</v>
      </c>
      <c r="C13">
        <v>384.1</v>
      </c>
      <c r="D13" s="39">
        <f t="shared" si="0"/>
        <v>5753.818</v>
      </c>
    </row>
    <row r="14" ht="12.75">
      <c r="D14" s="39">
        <f>SUM(D2:D13)</f>
        <v>69045.816</v>
      </c>
    </row>
    <row r="16" spans="2:4" ht="12.75">
      <c r="B16" t="s">
        <v>184</v>
      </c>
      <c r="C16" t="s">
        <v>185</v>
      </c>
      <c r="D16" t="s">
        <v>206</v>
      </c>
    </row>
    <row r="17" spans="1:4" ht="12.75">
      <c r="A17" t="s">
        <v>183</v>
      </c>
      <c r="B17">
        <f>33601.03+50401.56+16800.52</f>
        <v>100803.11</v>
      </c>
      <c r="C17" s="39">
        <f>B17/B21*C21</f>
        <v>113773.41013509296</v>
      </c>
      <c r="D17">
        <f>B17/B21*D21</f>
        <v>3049.312875815158</v>
      </c>
    </row>
    <row r="18" spans="1:4" ht="12.75">
      <c r="A18" t="s">
        <v>190</v>
      </c>
      <c r="B18">
        <f>2043.48+1021.74+3065.22</f>
        <v>6130.4400000000005</v>
      </c>
      <c r="C18" s="39">
        <f>B18/B21*C21</f>
        <v>6919.241523684927</v>
      </c>
      <c r="D18">
        <f>B18/B21*D21</f>
        <v>185.4469532379733</v>
      </c>
    </row>
    <row r="19" spans="1:4" ht="12.75">
      <c r="A19" t="s">
        <v>191</v>
      </c>
      <c r="B19">
        <f>3459.19+6408.34-188.14</f>
        <v>9679.390000000001</v>
      </c>
      <c r="C19" s="39">
        <f>B19/B21*C21</f>
        <v>10924.833651734729</v>
      </c>
      <c r="D19" s="39">
        <f>B19/B21*D21</f>
        <v>292.80335256557544</v>
      </c>
    </row>
    <row r="20" spans="1:4" ht="12.75">
      <c r="A20" t="s">
        <v>192</v>
      </c>
      <c r="B20">
        <f>3167.94+12.71+6072.15-172.3</f>
        <v>9080.5</v>
      </c>
      <c r="C20" s="39">
        <f>B20/B21*C21</f>
        <v>10248.884689487375</v>
      </c>
      <c r="D20" s="39">
        <f>B20/B21*D21</f>
        <v>274.6868183812934</v>
      </c>
    </row>
    <row r="21" spans="2:4" ht="12.75">
      <c r="B21">
        <f>SUM(B17:B20)</f>
        <v>125693.44</v>
      </c>
      <c r="C21" s="39">
        <f>64909.72+70254.46+6702.19</f>
        <v>141866.37</v>
      </c>
      <c r="D21" s="39">
        <f>19975.18+B21-C21</f>
        <v>3802.25</v>
      </c>
    </row>
    <row r="23" spans="1:2" ht="12.75">
      <c r="A23" t="s">
        <v>130</v>
      </c>
      <c r="B23">
        <v>8454.06</v>
      </c>
    </row>
    <row r="24" spans="1:2" ht="12.75">
      <c r="A24" t="s">
        <v>131</v>
      </c>
      <c r="B24">
        <v>9368.19</v>
      </c>
    </row>
    <row r="25" spans="1:2" ht="12.75">
      <c r="A25" t="s">
        <v>132</v>
      </c>
      <c r="B25">
        <v>8911.13</v>
      </c>
    </row>
    <row r="26" spans="1:2" ht="12.75">
      <c r="A26" t="s">
        <v>133</v>
      </c>
      <c r="B26">
        <v>8911.13</v>
      </c>
    </row>
    <row r="27" spans="1:2" ht="12.75">
      <c r="A27" t="s">
        <v>134</v>
      </c>
      <c r="B27">
        <v>8911.13</v>
      </c>
    </row>
    <row r="28" spans="1:2" ht="12.75">
      <c r="A28" t="s">
        <v>135</v>
      </c>
      <c r="B28">
        <v>8911.13</v>
      </c>
    </row>
    <row r="29" spans="1:2" ht="12.75">
      <c r="A29" t="s">
        <v>136</v>
      </c>
      <c r="B29">
        <v>8911.13</v>
      </c>
    </row>
    <row r="30" spans="1:2" ht="12.75">
      <c r="A30" t="s">
        <v>137</v>
      </c>
      <c r="B30">
        <v>8911.13</v>
      </c>
    </row>
    <row r="31" spans="1:2" ht="12.75">
      <c r="A31" t="s">
        <v>138</v>
      </c>
      <c r="B31">
        <v>8911.13</v>
      </c>
    </row>
    <row r="32" spans="1:2" ht="12.75">
      <c r="A32" t="s">
        <v>139</v>
      </c>
      <c r="B32">
        <v>8911.13</v>
      </c>
    </row>
    <row r="33" spans="1:2" ht="12.75">
      <c r="A33" t="s">
        <v>140</v>
      </c>
      <c r="B33">
        <v>8911.13</v>
      </c>
    </row>
    <row r="34" spans="1:2" ht="12.75">
      <c r="A34" t="s">
        <v>141</v>
      </c>
      <c r="B34">
        <v>8911.13</v>
      </c>
    </row>
    <row r="35" ht="12.75">
      <c r="B35">
        <f>SUM(B23:B34)</f>
        <v>106933.55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D2" sqref="D1:L1638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6" t="s">
        <v>129</v>
      </c>
      <c r="B1" s="56" t="s">
        <v>143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6"/>
    </row>
    <row r="2" spans="1:14" ht="30.75" customHeight="1">
      <c r="A2" s="56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51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11737</v>
      </c>
      <c r="M3" s="6">
        <v>0</v>
      </c>
      <c r="N3" s="8">
        <f>SUM(B3:M3)</f>
        <v>11737</v>
      </c>
    </row>
    <row r="4" spans="1:14" ht="33" customHeight="1">
      <c r="A4" s="7" t="s">
        <v>145</v>
      </c>
      <c r="B4" s="51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1" t="s">
        <v>125</v>
      </c>
      <c r="B5" s="5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9">
        <f t="shared" si="0"/>
        <v>0</v>
      </c>
    </row>
    <row r="6" spans="1:14" ht="48" customHeight="1">
      <c r="A6" s="31" t="s">
        <v>128</v>
      </c>
      <c r="B6" s="52">
        <v>944.89</v>
      </c>
      <c r="C6" s="32">
        <v>944.89</v>
      </c>
      <c r="D6" s="32">
        <v>944.89</v>
      </c>
      <c r="E6" s="32">
        <v>944.89</v>
      </c>
      <c r="F6" s="32">
        <v>944.89</v>
      </c>
      <c r="G6" s="32">
        <v>944.89</v>
      </c>
      <c r="H6" s="32">
        <v>944.89</v>
      </c>
      <c r="I6" s="32">
        <v>944.89</v>
      </c>
      <c r="J6" s="32">
        <v>944.89</v>
      </c>
      <c r="K6" s="32">
        <v>944.89</v>
      </c>
      <c r="L6" s="32">
        <v>944.89</v>
      </c>
      <c r="M6" s="32">
        <v>944.89</v>
      </c>
      <c r="N6" s="9">
        <f t="shared" si="0"/>
        <v>11338.679999999998</v>
      </c>
    </row>
    <row r="7" spans="1:14" ht="42.75" customHeight="1">
      <c r="A7" s="7" t="s">
        <v>124</v>
      </c>
      <c r="B7" s="51">
        <v>0</v>
      </c>
      <c r="C7" s="6">
        <v>0</v>
      </c>
      <c r="D7" s="6">
        <v>0</v>
      </c>
      <c r="E7" s="6">
        <v>0</v>
      </c>
      <c r="F7" s="6">
        <v>0</v>
      </c>
      <c r="G7" s="6">
        <v>1070</v>
      </c>
      <c r="H7" s="6">
        <v>0</v>
      </c>
      <c r="I7" s="6">
        <v>0</v>
      </c>
      <c r="J7" s="6">
        <v>0</v>
      </c>
      <c r="K7" s="6">
        <v>0</v>
      </c>
      <c r="L7" s="6">
        <v>400</v>
      </c>
      <c r="M7" s="6">
        <v>0</v>
      </c>
      <c r="N7" s="8">
        <f t="shared" si="0"/>
        <v>1470</v>
      </c>
    </row>
    <row r="8" spans="1:14" ht="33" customHeight="1">
      <c r="A8" s="7" t="s">
        <v>161</v>
      </c>
      <c r="B8" s="51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122</v>
      </c>
      <c r="B9" s="51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120</v>
      </c>
      <c r="B10" s="51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1454.43</v>
      </c>
      <c r="N10" s="8">
        <f t="shared" si="0"/>
        <v>1454.43</v>
      </c>
    </row>
    <row r="11" spans="1:14" ht="38.25">
      <c r="A11" s="31" t="s">
        <v>119</v>
      </c>
      <c r="B11" s="52">
        <v>142.12</v>
      </c>
      <c r="C11" s="32">
        <v>142.12</v>
      </c>
      <c r="D11" s="32">
        <v>142.12</v>
      </c>
      <c r="E11" s="32">
        <v>142.12</v>
      </c>
      <c r="F11" s="32">
        <v>142.12</v>
      </c>
      <c r="G11" s="32">
        <v>142.12</v>
      </c>
      <c r="H11" s="32">
        <v>142.12</v>
      </c>
      <c r="I11" s="32">
        <v>142.12</v>
      </c>
      <c r="J11" s="32">
        <v>142.12</v>
      </c>
      <c r="K11" s="32">
        <v>142.12</v>
      </c>
      <c r="L11" s="32">
        <v>142.12</v>
      </c>
      <c r="M11" s="32">
        <v>142.12</v>
      </c>
      <c r="N11" s="9">
        <f t="shared" si="0"/>
        <v>1705.4399999999996</v>
      </c>
    </row>
    <row r="12" spans="1:14" ht="29.25" customHeight="1">
      <c r="A12" s="31" t="s">
        <v>127</v>
      </c>
      <c r="B12" s="52">
        <v>603.04</v>
      </c>
      <c r="C12" s="32">
        <v>603.04</v>
      </c>
      <c r="D12" s="32">
        <v>603.04</v>
      </c>
      <c r="E12" s="32">
        <v>603.04</v>
      </c>
      <c r="F12" s="32">
        <v>603.04</v>
      </c>
      <c r="G12" s="32">
        <v>603.04</v>
      </c>
      <c r="H12" s="32">
        <v>603.04</v>
      </c>
      <c r="I12" s="32">
        <v>603.04</v>
      </c>
      <c r="J12" s="32">
        <v>603.04</v>
      </c>
      <c r="K12" s="32">
        <v>603.04</v>
      </c>
      <c r="L12" s="32">
        <v>603.04</v>
      </c>
      <c r="M12" s="32">
        <v>603.04</v>
      </c>
      <c r="N12" s="9">
        <f t="shared" si="0"/>
        <v>7236.48</v>
      </c>
    </row>
    <row r="13" spans="1:14" ht="36.75" customHeight="1">
      <c r="A13" s="7" t="s">
        <v>126</v>
      </c>
      <c r="B13" s="51">
        <v>341.85</v>
      </c>
      <c r="C13" s="6">
        <v>341.85</v>
      </c>
      <c r="D13" s="6">
        <v>341.85</v>
      </c>
      <c r="E13" s="6">
        <v>341.85</v>
      </c>
      <c r="F13" s="6">
        <v>341.85</v>
      </c>
      <c r="G13" s="6">
        <v>341.85</v>
      </c>
      <c r="H13" s="6">
        <v>341.85</v>
      </c>
      <c r="I13" s="6">
        <v>341.85</v>
      </c>
      <c r="J13" s="6">
        <v>341.85</v>
      </c>
      <c r="K13" s="6">
        <v>341.85</v>
      </c>
      <c r="L13" s="6">
        <v>341.85</v>
      </c>
      <c r="M13" s="6">
        <v>341.85</v>
      </c>
      <c r="N13" s="8">
        <f t="shared" si="0"/>
        <v>4102.2</v>
      </c>
    </row>
    <row r="14" spans="1:14" ht="27" customHeight="1" thickBot="1">
      <c r="A14" s="33" t="s">
        <v>123</v>
      </c>
      <c r="B14" s="53">
        <v>496.41</v>
      </c>
      <c r="C14" s="34">
        <v>554.5</v>
      </c>
      <c r="D14" s="34">
        <v>554.5</v>
      </c>
      <c r="E14" s="34">
        <v>554.5</v>
      </c>
      <c r="F14" s="34">
        <v>554.5</v>
      </c>
      <c r="G14" s="34">
        <v>554.5</v>
      </c>
      <c r="H14" s="34">
        <v>559.25</v>
      </c>
      <c r="I14" s="34">
        <v>559.25</v>
      </c>
      <c r="J14" s="34">
        <v>559.25</v>
      </c>
      <c r="K14" s="34">
        <v>559.25</v>
      </c>
      <c r="L14" s="34">
        <v>559.25</v>
      </c>
      <c r="M14" s="34">
        <v>559.25</v>
      </c>
      <c r="N14" s="35">
        <f t="shared" si="0"/>
        <v>6624.41</v>
      </c>
    </row>
    <row r="15" spans="1:14" ht="30.75" customHeight="1" thickBot="1">
      <c r="A15" s="36" t="s">
        <v>144</v>
      </c>
      <c r="B15" s="54">
        <f>SUM(B3:B14)</f>
        <v>2581.1899999999996</v>
      </c>
      <c r="C15" s="37">
        <f aca="true" t="shared" si="1" ref="C15:M15">SUM(C3:C14)</f>
        <v>2639.2799999999997</v>
      </c>
      <c r="D15" s="37">
        <f t="shared" si="1"/>
        <v>2639.2799999999997</v>
      </c>
      <c r="E15" s="37">
        <f t="shared" si="1"/>
        <v>2639.2799999999997</v>
      </c>
      <c r="F15" s="37">
        <f t="shared" si="1"/>
        <v>3314.48</v>
      </c>
      <c r="G15" s="37">
        <f t="shared" si="1"/>
        <v>3709.2799999999997</v>
      </c>
      <c r="H15" s="37">
        <f t="shared" si="1"/>
        <v>2644.0299999999997</v>
      </c>
      <c r="I15" s="37">
        <f t="shared" si="1"/>
        <v>2644.0299999999997</v>
      </c>
      <c r="J15" s="37">
        <f t="shared" si="1"/>
        <v>3263.23</v>
      </c>
      <c r="K15" s="37">
        <f t="shared" si="1"/>
        <v>2644.0299999999997</v>
      </c>
      <c r="L15" s="37">
        <f t="shared" si="1"/>
        <v>14781.03</v>
      </c>
      <c r="M15" s="37">
        <f t="shared" si="1"/>
        <v>4098.459999999999</v>
      </c>
      <c r="N15" s="38">
        <f>SUM(B15:M15)</f>
        <v>47597.59999999999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20">
      <selection activeCell="E123" sqref="E123:E1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1" t="s">
        <v>207</v>
      </c>
      <c r="B1" s="71"/>
      <c r="C1" s="71"/>
      <c r="D1" s="71"/>
      <c r="E1" s="7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8" t="s">
        <v>12</v>
      </c>
      <c r="B6" s="79"/>
      <c r="C6" s="79"/>
      <c r="D6" s="79"/>
      <c r="E6" s="79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204659.68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106933.55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Лист1!B17+Лист1!B18-E12-E13</f>
        <v>30651.253999999997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69045.816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7236.48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120776.0016587779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Лист1!C17+Лист1!C18</f>
        <v>120692.65165877789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83.35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120776.0016587779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264078.98</v>
      </c>
    </row>
    <row r="23" spans="1:5" ht="39.75" customHeight="1" thickBot="1">
      <c r="A23" s="2" t="s">
        <v>56</v>
      </c>
      <c r="B23" s="44" t="s">
        <v>187</v>
      </c>
      <c r="C23" s="1" t="s">
        <v>15</v>
      </c>
      <c r="D23" s="44" t="s">
        <v>187</v>
      </c>
      <c r="E23" s="3">
        <v>0</v>
      </c>
    </row>
    <row r="24" spans="1:5" ht="62.25" customHeight="1" thickBot="1">
      <c r="A24" s="45" t="s">
        <v>188</v>
      </c>
      <c r="B24" s="46" t="s">
        <v>189</v>
      </c>
      <c r="C24" s="1" t="s">
        <v>15</v>
      </c>
      <c r="D24" s="46" t="s">
        <v>189</v>
      </c>
      <c r="E24" s="47">
        <f>Лист1!D21</f>
        <v>3802.25</v>
      </c>
    </row>
    <row r="25" spans="1:5" ht="39.75" customHeight="1" thickBot="1">
      <c r="A25" s="78" t="s">
        <v>58</v>
      </c>
      <c r="B25" s="79"/>
      <c r="C25" s="79"/>
      <c r="D25" s="79"/>
      <c r="E25" s="79"/>
    </row>
    <row r="26" spans="1:7" ht="39.75" customHeight="1" thickBot="1">
      <c r="A26" s="2" t="s">
        <v>59</v>
      </c>
      <c r="B26" s="72" t="s">
        <v>60</v>
      </c>
      <c r="C26" s="73"/>
      <c r="D26" s="74"/>
      <c r="E26" s="29" t="s">
        <v>62</v>
      </c>
      <c r="F26" s="30"/>
      <c r="G26" s="30"/>
    </row>
    <row r="27" spans="1:5" ht="39.75" customHeight="1" thickBot="1">
      <c r="A27" s="12" t="s">
        <v>150</v>
      </c>
      <c r="B27" s="63" t="s">
        <v>180</v>
      </c>
      <c r="C27" s="64"/>
      <c r="D27" s="65"/>
      <c r="E27" s="17">
        <f>'стоимость работ по видам'!N3+'стоимость работ по видам'!N4</f>
        <v>11737</v>
      </c>
    </row>
    <row r="28" spans="1:5" ht="39.75" customHeight="1" thickBot="1">
      <c r="A28" s="12" t="s">
        <v>151</v>
      </c>
      <c r="B28" s="60" t="s">
        <v>125</v>
      </c>
      <c r="C28" s="61"/>
      <c r="D28" s="62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60" t="s">
        <v>128</v>
      </c>
      <c r="C29" s="61"/>
      <c r="D29" s="62"/>
      <c r="E29" s="3">
        <f>'стоимость работ по видам'!N6</f>
        <v>11338.679999999998</v>
      </c>
    </row>
    <row r="30" spans="1:5" ht="39.75" customHeight="1" thickBot="1">
      <c r="A30" s="12" t="s">
        <v>153</v>
      </c>
      <c r="B30" s="60" t="s">
        <v>124</v>
      </c>
      <c r="C30" s="61"/>
      <c r="D30" s="62"/>
      <c r="E30" s="3">
        <f>'стоимость работ по видам'!N7</f>
        <v>1470</v>
      </c>
    </row>
    <row r="31" spans="1:5" ht="39.75" customHeight="1" thickBot="1">
      <c r="A31" s="12" t="s">
        <v>154</v>
      </c>
      <c r="B31" s="60" t="s">
        <v>162</v>
      </c>
      <c r="C31" s="61"/>
      <c r="D31" s="62"/>
      <c r="E31" s="3">
        <f>'стоимость работ по видам'!N8</f>
        <v>634.5600000000001</v>
      </c>
    </row>
    <row r="32" spans="1:5" ht="39.75" customHeight="1" thickBot="1">
      <c r="A32" s="12" t="s">
        <v>155</v>
      </c>
      <c r="B32" s="60" t="s">
        <v>122</v>
      </c>
      <c r="C32" s="61"/>
      <c r="D32" s="62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63" t="s">
        <v>120</v>
      </c>
      <c r="C33" s="64"/>
      <c r="D33" s="65"/>
      <c r="E33" s="3">
        <f>'стоимость работ по видам'!N10</f>
        <v>1454.43</v>
      </c>
    </row>
    <row r="34" spans="1:5" ht="39.75" customHeight="1" thickBot="1">
      <c r="A34" s="12" t="s">
        <v>157</v>
      </c>
      <c r="B34" s="63" t="s">
        <v>119</v>
      </c>
      <c r="C34" s="64"/>
      <c r="D34" s="65"/>
      <c r="E34" s="3">
        <f>'стоимость работ по видам'!N11</f>
        <v>1705.4399999999996</v>
      </c>
    </row>
    <row r="35" spans="1:5" ht="39.75" customHeight="1" thickBot="1">
      <c r="A35" s="12" t="s">
        <v>158</v>
      </c>
      <c r="B35" s="63" t="s">
        <v>127</v>
      </c>
      <c r="C35" s="64"/>
      <c r="D35" s="65"/>
      <c r="E35" s="3">
        <f>'стоимость работ по видам'!N12</f>
        <v>7236.48</v>
      </c>
    </row>
    <row r="36" spans="1:5" ht="39.75" customHeight="1" thickBot="1">
      <c r="A36" s="12" t="s">
        <v>159</v>
      </c>
      <c r="B36" s="63" t="s">
        <v>126</v>
      </c>
      <c r="C36" s="64"/>
      <c r="D36" s="65"/>
      <c r="E36" s="3">
        <f>'стоимость работ по видам'!N13</f>
        <v>4102.2</v>
      </c>
    </row>
    <row r="37" spans="1:5" ht="39.75" customHeight="1" thickBot="1">
      <c r="A37" s="12" t="s">
        <v>160</v>
      </c>
      <c r="B37" s="63" t="s">
        <v>123</v>
      </c>
      <c r="C37" s="64"/>
      <c r="D37" s="65"/>
      <c r="E37" s="3">
        <f>'стоимость работ по видам'!N14</f>
        <v>6624.41</v>
      </c>
    </row>
    <row r="38" spans="1:5" ht="39.75" customHeight="1" thickBot="1">
      <c r="A38" s="2" t="s">
        <v>61</v>
      </c>
      <c r="B38" s="75" t="s">
        <v>62</v>
      </c>
      <c r="C38" s="76"/>
      <c r="D38" s="77"/>
      <c r="E38" s="20">
        <f>SUM(E27:E37)</f>
        <v>47597.600000000006</v>
      </c>
    </row>
    <row r="39" spans="1:6" ht="32.25" customHeight="1" thickBot="1">
      <c r="A39" s="18" t="s">
        <v>63</v>
      </c>
      <c r="B39" s="68" t="s">
        <v>64</v>
      </c>
      <c r="C39" s="69"/>
      <c r="D39" s="70"/>
      <c r="E39" s="19"/>
      <c r="F39" s="14"/>
    </row>
    <row r="40" spans="1:6" ht="31.5" customHeight="1" thickBot="1">
      <c r="A40" s="57" t="s">
        <v>163</v>
      </c>
      <c r="B40" s="63" t="s">
        <v>180</v>
      </c>
      <c r="C40" s="64"/>
      <c r="D40" s="65"/>
      <c r="E40" s="25"/>
      <c r="F40" s="14"/>
    </row>
    <row r="41" spans="1:6" ht="31.5" customHeight="1" thickBot="1">
      <c r="A41" s="5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9"/>
      <c r="B43" s="3" t="s">
        <v>66</v>
      </c>
      <c r="C43" s="1" t="s">
        <v>15</v>
      </c>
      <c r="D43" s="3" t="s">
        <v>66</v>
      </c>
      <c r="E43" s="40">
        <v>14.98</v>
      </c>
      <c r="F43" s="14"/>
    </row>
    <row r="44" spans="1:6" ht="27.75" customHeight="1" thickBot="1">
      <c r="A44" s="57" t="s">
        <v>181</v>
      </c>
      <c r="B44" s="60" t="s">
        <v>125</v>
      </c>
      <c r="C44" s="61"/>
      <c r="D44" s="62"/>
      <c r="E44" s="22"/>
      <c r="F44" s="14"/>
    </row>
    <row r="45" spans="1:6" ht="43.5" customHeight="1" thickBot="1">
      <c r="A45" s="58"/>
      <c r="B45" s="13" t="s">
        <v>65</v>
      </c>
      <c r="C45" s="21"/>
      <c r="D45" s="28" t="s">
        <v>65</v>
      </c>
      <c r="E45" s="27" t="s">
        <v>208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9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7" t="s">
        <v>165</v>
      </c>
      <c r="B48" s="60" t="s">
        <v>128</v>
      </c>
      <c r="C48" s="61"/>
      <c r="D48" s="62"/>
      <c r="E48" s="25"/>
      <c r="F48" s="14"/>
    </row>
    <row r="49" spans="1:6" ht="33" customHeight="1" thickBot="1">
      <c r="A49" s="5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7" t="s">
        <v>166</v>
      </c>
      <c r="B52" s="60" t="s">
        <v>124</v>
      </c>
      <c r="C52" s="61"/>
      <c r="D52" s="62"/>
      <c r="E52" s="15"/>
      <c r="F52" s="14"/>
    </row>
    <row r="53" spans="1:6" ht="54" customHeight="1" thickBot="1">
      <c r="A53" s="58"/>
      <c r="B53" s="13" t="s">
        <v>65</v>
      </c>
      <c r="C53" s="21"/>
      <c r="D53" s="28" t="s">
        <v>65</v>
      </c>
      <c r="E53" s="55" t="s">
        <v>209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9"/>
      <c r="B55" s="3" t="s">
        <v>66</v>
      </c>
      <c r="C55" s="1" t="s">
        <v>15</v>
      </c>
      <c r="D55" s="3" t="s">
        <v>66</v>
      </c>
      <c r="E55" s="3">
        <v>0.49</v>
      </c>
      <c r="F55" s="14"/>
    </row>
    <row r="56" spans="1:6" ht="27.75" customHeight="1" thickBot="1">
      <c r="A56" s="57" t="s">
        <v>167</v>
      </c>
      <c r="B56" s="60" t="s">
        <v>177</v>
      </c>
      <c r="C56" s="61"/>
      <c r="D56" s="62"/>
      <c r="E56" s="15"/>
      <c r="F56" s="14"/>
    </row>
    <row r="57" spans="1:6" ht="44.25" customHeight="1" thickBot="1">
      <c r="A57" s="5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9"/>
      <c r="B59" s="3" t="s">
        <v>66</v>
      </c>
      <c r="C59" s="1" t="s">
        <v>15</v>
      </c>
      <c r="D59" s="3" t="s">
        <v>66</v>
      </c>
      <c r="E59" s="3">
        <v>0.14</v>
      </c>
      <c r="F59" s="14"/>
    </row>
    <row r="60" spans="1:6" ht="31.5" customHeight="1" thickBot="1">
      <c r="A60" s="57" t="s">
        <v>168</v>
      </c>
      <c r="B60" s="66" t="s">
        <v>186</v>
      </c>
      <c r="C60" s="67"/>
      <c r="D60" s="67"/>
      <c r="E60" s="25"/>
      <c r="F60" s="14"/>
    </row>
    <row r="61" spans="1:6" ht="47.25" customHeight="1" thickBot="1">
      <c r="A61" s="58"/>
      <c r="B61" s="13" t="s">
        <v>65</v>
      </c>
      <c r="C61" s="21"/>
      <c r="D61" s="28" t="s">
        <v>65</v>
      </c>
      <c r="E61" s="24" t="s">
        <v>210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9"/>
      <c r="B63" s="3" t="s">
        <v>66</v>
      </c>
      <c r="C63" s="1" t="s">
        <v>15</v>
      </c>
      <c r="D63" s="3" t="s">
        <v>66</v>
      </c>
      <c r="E63" s="3">
        <v>0.28</v>
      </c>
      <c r="F63" s="14"/>
    </row>
    <row r="64" spans="1:6" ht="27.75" customHeight="1" thickBot="1">
      <c r="A64" s="57" t="s">
        <v>169</v>
      </c>
      <c r="B64" s="63" t="s">
        <v>120</v>
      </c>
      <c r="C64" s="64"/>
      <c r="D64" s="65"/>
      <c r="E64" s="22"/>
      <c r="F64" s="14"/>
    </row>
    <row r="65" spans="1:6" ht="41.25" customHeight="1" thickBot="1">
      <c r="A65" s="58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7" t="s">
        <v>170</v>
      </c>
      <c r="B68" s="63" t="s">
        <v>119</v>
      </c>
      <c r="C68" s="64"/>
      <c r="D68" s="65"/>
      <c r="E68" s="16"/>
      <c r="F68" s="14"/>
    </row>
    <row r="69" spans="1:6" ht="39.75" customHeight="1" thickBot="1">
      <c r="A69" s="58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7" t="s">
        <v>171</v>
      </c>
      <c r="B72" s="63" t="s">
        <v>127</v>
      </c>
      <c r="C72" s="64"/>
      <c r="D72" s="65"/>
      <c r="E72" s="16"/>
      <c r="F72" s="14"/>
    </row>
    <row r="73" spans="1:6" ht="38.25" customHeight="1" thickBot="1">
      <c r="A73" s="58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7" t="s">
        <v>172</v>
      </c>
      <c r="B76" s="63" t="s">
        <v>126</v>
      </c>
      <c r="C76" s="64"/>
      <c r="D76" s="65"/>
      <c r="E76" s="15"/>
      <c r="F76" s="14"/>
    </row>
    <row r="77" spans="1:6" ht="32.25" customHeight="1" thickBot="1">
      <c r="A77" s="58"/>
      <c r="B77" s="13" t="s">
        <v>65</v>
      </c>
      <c r="C77" s="21"/>
      <c r="D77" s="28" t="s">
        <v>65</v>
      </c>
      <c r="E77" s="26" t="s">
        <v>208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7" t="s">
        <v>173</v>
      </c>
      <c r="B80" s="63" t="s">
        <v>123</v>
      </c>
      <c r="C80" s="64"/>
      <c r="D80" s="65"/>
      <c r="E80" s="15"/>
      <c r="F80" s="14"/>
    </row>
    <row r="81" spans="1:6" ht="40.5" customHeight="1" thickBot="1">
      <c r="A81" s="5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9"/>
      <c r="B83" s="3" t="s">
        <v>66</v>
      </c>
      <c r="C83" s="1" t="s">
        <v>15</v>
      </c>
      <c r="D83" s="3" t="s">
        <v>66</v>
      </c>
      <c r="E83" s="3">
        <v>1.33</v>
      </c>
      <c r="F83">
        <f>E43+E47+E51+E55+E59+E63+E67+E71+E75+E79+E83</f>
        <v>23.200000000000003</v>
      </c>
    </row>
    <row r="84" spans="1:5" ht="39.75" customHeight="1" thickBot="1">
      <c r="A84" s="81" t="s">
        <v>67</v>
      </c>
      <c r="B84" s="82"/>
      <c r="C84" s="82"/>
      <c r="D84" s="82"/>
      <c r="E84" s="82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81" t="s">
        <v>77</v>
      </c>
      <c r="B89" s="82"/>
      <c r="C89" s="82"/>
      <c r="D89" s="82"/>
      <c r="E89" s="82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3136.09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">
        <v>1232.87</v>
      </c>
    </row>
    <row r="96" spans="1:5" ht="23.25" customHeight="1" thickBot="1">
      <c r="A96" s="78" t="s">
        <v>182</v>
      </c>
      <c r="B96" s="79"/>
      <c r="C96" s="79"/>
      <c r="D96" s="79"/>
      <c r="E96" s="80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193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194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769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f>Лист1!B19</f>
        <v>9679.390000000001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6054.61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v>624.78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">
        <v>9679.39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9054.61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">
        <v>624.78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195</v>
      </c>
    </row>
    <row r="108" spans="1:5" ht="34.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194</v>
      </c>
    </row>
    <row r="109" spans="1:5" ht="36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769</v>
      </c>
    </row>
    <row r="110" spans="1:5" ht="33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0">
        <f>Лист1!B20</f>
        <v>9080.5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0">
        <v>8472.41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0">
        <v>608.09</v>
      </c>
    </row>
    <row r="113" spans="1:5" ht="55.5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3">
        <v>9080.5</v>
      </c>
    </row>
    <row r="114" spans="1:5" ht="48.75" customHeight="1" thickBot="1">
      <c r="A114" s="49" t="s">
        <v>196</v>
      </c>
      <c r="B114" s="3" t="s">
        <v>99</v>
      </c>
      <c r="C114" s="1" t="s">
        <v>15</v>
      </c>
      <c r="D114" s="3" t="s">
        <v>99</v>
      </c>
      <c r="E114" s="3">
        <v>8472.41</v>
      </c>
    </row>
    <row r="115" spans="1:5" ht="45.75" thickBot="1">
      <c r="A115" s="50" t="s">
        <v>197</v>
      </c>
      <c r="B115" s="3" t="s">
        <v>101</v>
      </c>
      <c r="C115" s="1" t="s">
        <v>15</v>
      </c>
      <c r="D115" s="3" t="s">
        <v>101</v>
      </c>
      <c r="E115" s="3">
        <v>608.09</v>
      </c>
    </row>
    <row r="116" spans="1:5" ht="60.75" thickBot="1">
      <c r="A116" s="49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81" t="s">
        <v>104</v>
      </c>
      <c r="B117" s="82"/>
      <c r="C117" s="82"/>
      <c r="D117" s="82"/>
      <c r="E117" s="82"/>
    </row>
    <row r="118" spans="1:5" ht="30.75" thickBot="1">
      <c r="A118" s="50" t="s">
        <v>199</v>
      </c>
      <c r="B118" s="3" t="s">
        <v>69</v>
      </c>
      <c r="C118" s="1" t="s">
        <v>70</v>
      </c>
      <c r="D118" s="3" t="s">
        <v>69</v>
      </c>
      <c r="E118" s="3">
        <v>1</v>
      </c>
    </row>
    <row r="119" spans="1:5" ht="30.75" thickBot="1">
      <c r="A119" s="50" t="s">
        <v>200</v>
      </c>
      <c r="B119" s="3" t="s">
        <v>72</v>
      </c>
      <c r="C119" s="1" t="s">
        <v>70</v>
      </c>
      <c r="D119" s="3" t="s">
        <v>72</v>
      </c>
      <c r="E119" s="3">
        <v>1</v>
      </c>
    </row>
    <row r="120" spans="1:5" ht="45.75" thickBot="1">
      <c r="A120" s="50" t="s">
        <v>201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50" t="s">
        <v>202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81" t="s">
        <v>110</v>
      </c>
      <c r="B122" s="82"/>
      <c r="C122" s="82"/>
      <c r="D122" s="82"/>
      <c r="E122" s="82"/>
    </row>
    <row r="123" spans="1:5" ht="35.25" customHeight="1" thickBot="1">
      <c r="A123" s="50" t="s">
        <v>203</v>
      </c>
      <c r="B123" s="3" t="s">
        <v>112</v>
      </c>
      <c r="C123" s="1" t="s">
        <v>70</v>
      </c>
      <c r="D123" s="3" t="s">
        <v>112</v>
      </c>
      <c r="E123" s="48">
        <v>0</v>
      </c>
    </row>
    <row r="124" spans="1:5" ht="38.25" customHeight="1" thickBot="1">
      <c r="A124" s="50" t="s">
        <v>204</v>
      </c>
      <c r="B124" s="3" t="s">
        <v>114</v>
      </c>
      <c r="C124" s="1" t="s">
        <v>70</v>
      </c>
      <c r="D124" s="3" t="s">
        <v>114</v>
      </c>
      <c r="E124" s="48">
        <v>0</v>
      </c>
    </row>
    <row r="125" spans="1:5" ht="45.75" thickBot="1">
      <c r="A125" s="50" t="s">
        <v>205</v>
      </c>
      <c r="B125" s="3" t="s">
        <v>116</v>
      </c>
      <c r="C125" s="1" t="s">
        <v>15</v>
      </c>
      <c r="D125" s="3" t="s">
        <v>116</v>
      </c>
      <c r="E125" s="48">
        <v>0</v>
      </c>
    </row>
  </sheetData>
  <sheetProtection/>
  <mergeCells count="44">
    <mergeCell ref="A96:E96"/>
    <mergeCell ref="A117:E117"/>
    <mergeCell ref="A122:E12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2016-04-04T09:02:57Z</dcterms:modified>
  <cp:category/>
  <cp:version/>
  <cp:contentType/>
  <cp:contentStatus/>
</cp:coreProperties>
</file>